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1055" activeTab="0"/>
  </bookViews>
  <sheets>
    <sheet name="Приложение 1" sheetId="1" r:id="rId1"/>
    <sheet name="Целевые показатели" sheetId="2" r:id="rId2"/>
    <sheet name="Приложение 2" sheetId="3" r:id="rId3"/>
    <sheet name="Приложение 3" sheetId="4" r:id="rId4"/>
  </sheets>
  <definedNames/>
  <calcPr fullCalcOnLoad="1"/>
</workbook>
</file>

<file path=xl/sharedStrings.xml><?xml version="1.0" encoding="utf-8"?>
<sst xmlns="http://schemas.openxmlformats.org/spreadsheetml/2006/main" count="264" uniqueCount="153">
  <si>
    <t>Приложение</t>
  </si>
  <si>
    <t>к постановлению Департамента Смоленской области</t>
  </si>
  <si>
    <t xml:space="preserve">по энергетике, энергоэффективности, тарифной </t>
  </si>
  <si>
    <t>политике от  06.09.2016 № 206</t>
  </si>
  <si>
    <t>ДОЛГОСРОЧНАЯ ИНВЕСТИЦИОННАЯ ПРОГРАММА ООО "ТСО № 3"</t>
  </si>
  <si>
    <t>Таблица 1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</si>
  <si>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</si>
  <si>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</si>
  <si>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</si>
  <si>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</si>
  <si>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начала реализации инвестиционного проекта</t>
  </si>
  <si>
    <t>Год окончания реализации инвестиционного проекта</t>
  </si>
  <si>
    <t>Полная 
стоимость реализации инвестиционного проекта</t>
  </si>
  <si>
    <t>Остаточная стоимость реализации инвестиционного проекта</t>
  </si>
  <si>
    <t>План 
финансирования 
текущего года</t>
  </si>
  <si>
    <t>Ввод мощностей</t>
  </si>
  <si>
    <t>Объем финансирования****</t>
  </si>
  <si>
    <t>План года 2017</t>
  </si>
  <si>
    <t>План года 2018</t>
  </si>
  <si>
    <t>План года 2019</t>
  </si>
  <si>
    <t>План года 2020</t>
  </si>
  <si>
    <t>План года 2021</t>
  </si>
  <si>
    <t>Итого</t>
  </si>
  <si>
    <t>План 
года 2017</t>
  </si>
  <si>
    <t>План 
года 2018</t>
  </si>
  <si>
    <t>План 
года 2019</t>
  </si>
  <si>
    <t>План 
года 2020</t>
  </si>
  <si>
    <t>План 
года 2021</t>
  </si>
  <si>
    <t>С/П*</t>
  </si>
  <si>
    <t>МВт</t>
  </si>
  <si>
    <t>Гкал/ч</t>
  </si>
  <si>
    <t>км</t>
  </si>
  <si>
    <t>МВА</t>
  </si>
  <si>
    <t>млн.руб.</t>
  </si>
  <si>
    <t>ВСЕГО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</si>
  <si>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</si>
  <si>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</si>
  <si>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</si>
  <si>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</si>
  <si>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1.1.1.</t>
  </si>
  <si>
    <t>Реконструкция ТП 877 с переводом в двух трансформаторную</t>
  </si>
  <si>
    <t>С</t>
  </si>
  <si>
    <t>1.1.2.</t>
  </si>
  <si>
    <t>Реконструкция ТП № 936</t>
  </si>
  <si>
    <t>1.1.3.</t>
  </si>
  <si>
    <t>Реконструкция КЛ 10 кВ Л 1004 и Л 1005</t>
  </si>
  <si>
    <t>1.1.4.</t>
  </si>
  <si>
    <t>Реконструкция РУ 6 кВ ТП № 937</t>
  </si>
  <si>
    <t>1.1.5.</t>
  </si>
  <si>
    <t>Улучшение категории  надежности электроснабжения жилого сектора по ул. Колхозная и Киевскому пер.</t>
  </si>
  <si>
    <t>1.1.6.</t>
  </si>
  <si>
    <t>Реконструкция  РУ 6 кВ ТП № 413</t>
  </si>
  <si>
    <t>1.1.7.</t>
  </si>
  <si>
    <t>Реконструкция РУ 0,4 кВ ТП № 574</t>
  </si>
  <si>
    <t>1.1.8.</t>
  </si>
  <si>
    <t xml:space="preserve">Реконструкция РУ 10 кВ ТП 872 </t>
  </si>
  <si>
    <t>1.1.9.</t>
  </si>
  <si>
    <t>Прокладка резервного кабеля 10 КВ РП 29 - ТП №872</t>
  </si>
  <si>
    <t>1.2.</t>
  </si>
  <si>
    <t>Создание систем противоаварийной и режимной автоматики</t>
  </si>
  <si>
    <t>1.3.</t>
  </si>
  <si>
    <t>Создание систем телемеханики и связи</t>
  </si>
  <si>
    <t>1.4.</t>
  </si>
  <si>
    <t>Установка устройств регулирования напряжения и компенсации реактивной мощности</t>
  </si>
  <si>
    <t>Новое строительство</t>
  </si>
  <si>
    <t>2.1.</t>
  </si>
  <si>
    <t>2.2.</t>
  </si>
  <si>
    <t>Прочее новое строительство</t>
  </si>
  <si>
    <t>Справочно:</t>
  </si>
  <si>
    <t>Оплата процентов за привлеченные кредитные ресурсы</t>
  </si>
  <si>
    <t>Целевые показатели надежности и качества услуг по передаче электрической энергии</t>
  </si>
  <si>
    <t>Наименование показателя</t>
  </si>
  <si>
    <t>Значения показателя, годы</t>
  </si>
  <si>
    <t xml:space="preserve">Показатель средней продолжительности прекращений передачи электрической энергии </t>
  </si>
  <si>
    <t>Показатель уровня качества осуществляемого технологического присоединения</t>
  </si>
  <si>
    <t>Показатель уровня качества обслуживания потребителей услуг  территориальными сетевыми организациями</t>
  </si>
  <si>
    <t>План ввода основных средств</t>
  </si>
  <si>
    <t>Таблица 2</t>
  </si>
  <si>
    <t>№ п/п</t>
  </si>
  <si>
    <t>Наименование проекта</t>
  </si>
  <si>
    <t>Вывод мощностей</t>
  </si>
  <si>
    <t>Первоначальная стоимость вводимых основных средств 
(без НДС)</t>
  </si>
  <si>
    <t>Ввод основных средств сетевых организаций</t>
  </si>
  <si>
    <t>МВт, Гкал/час, км, МВА</t>
  </si>
  <si>
    <t>I кв.</t>
  </si>
  <si>
    <t>II кв.</t>
  </si>
  <si>
    <t>III кв.</t>
  </si>
  <si>
    <t>IV кв.</t>
  </si>
  <si>
    <t>млн. руб.</t>
  </si>
  <si>
    <t>км/МВА/другое</t>
  </si>
  <si>
    <t>1,5 км</t>
  </si>
  <si>
    <t>0,34 км</t>
  </si>
  <si>
    <t>0,3 км</t>
  </si>
  <si>
    <t>Объемы и источники финансирования инвестиционной программы (в прогнозных ценах соответствующих лет), млн. рублей</t>
  </si>
  <si>
    <t>Таблица 3</t>
  </si>
  <si>
    <t>Источник финансирования</t>
  </si>
  <si>
    <t>План            2017 г.</t>
  </si>
  <si>
    <t>План            2018 г.</t>
  </si>
  <si>
    <t>План            2019 г.</t>
  </si>
  <si>
    <t>План            2020 г.</t>
  </si>
  <si>
    <t>План            2021 г.</t>
  </si>
  <si>
    <t>1</t>
  </si>
  <si>
    <t>Собственные средства</t>
  </si>
  <si>
    <t>1.1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</si>
  <si>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</si>
  <si>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</si>
  <si>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</si>
  <si>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</si>
  <si>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</si>
  <si>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</si>
  <si>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
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</si>
  <si>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</si>
  <si>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</si>
  <si>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</si>
  <si>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</si>
  <si>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</si>
  <si>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</si>
  <si>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1.2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</si>
  <si>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</si>
  <si>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</si>
  <si>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</si>
  <si>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</si>
  <si>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</si>
  <si>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</si>
  <si>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</si>
  <si>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1.3</t>
  </si>
  <si>
    <t>Возврат НДС</t>
  </si>
  <si>
    <t>1.4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</si>
  <si>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</si>
  <si>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</si>
  <si>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</si>
  <si>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</si>
  <si>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</si>
  <si>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2</t>
  </si>
  <si>
    <t>Привлеченные средства, в т.ч.:</t>
  </si>
  <si>
    <t>2.1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</si>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</sst>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workbookViewId="0" topLeftCell="A1">
      <selection activeCell="D43" sqref="D43"/>
    </sheetView>
  </sheetViews>
  <sheetFormatPr defaultColWidth="9.00390625" defaultRowHeight="12.75"/>
  <sheetData>
    <row r="1" ht="12.75">
      <c r="AL1" t="s">
        <v>0</v>
      </c>
    </row>
    <row r="2" ht="12.75">
      <c r="AL2" t="s">
        <v>1</v>
      </c>
    </row>
    <row r="3" ht="12.75">
      <c r="AL3" t="s">
        <v>2</v>
      </c>
    </row>
    <row r="4" ht="12.75">
      <c r="AL4" t="s">
        <v>3</v>
      </c>
    </row>
    <row r="6" ht="12.75">
      <c r="A6" t="s">
        <v>4</v>
      </c>
    </row>
    <row r="8" ht="12.75">
      <c r="AO8" t="s">
        <v>5</v>
      </c>
    </row>
    <row r="9" spans="1:37" ht="12.75">
      <c r="A9" t="s">
        <v>6</v>
      </c>
      <c r="B9" t="s">
        <v>7</v>
      </c>
      <c r="C9" t="s">
        <v>8</v>
      </c>
      <c r="D9" t="s">
        <v>9</v>
      </c>
      <c r="H9" t="s">
        <v>10</v>
      </c>
      <c r="I9" t="s">
        <v>11</v>
      </c>
      <c r="J9" t="s">
        <v>12</v>
      </c>
      <c r="K9" t="s">
        <v>13</v>
      </c>
      <c r="L9" t="s">
        <v>14</v>
      </c>
      <c r="M9" t="s">
        <v>15</v>
      </c>
      <c r="AK9" t="s">
        <v>16</v>
      </c>
    </row>
    <row r="10" spans="13:42" ht="12.75">
      <c r="M10" t="s">
        <v>17</v>
      </c>
      <c r="Q10" t="s">
        <v>18</v>
      </c>
      <c r="U10" t="s">
        <v>19</v>
      </c>
      <c r="Y10" t="s">
        <v>20</v>
      </c>
      <c r="AC10" t="s">
        <v>21</v>
      </c>
      <c r="AG10" t="s">
        <v>22</v>
      </c>
      <c r="AK10" t="s">
        <v>23</v>
      </c>
      <c r="AL10" t="s">
        <v>24</v>
      </c>
      <c r="AM10" t="s">
        <v>25</v>
      </c>
      <c r="AN10" t="s">
        <v>26</v>
      </c>
      <c r="AO10" t="s">
        <v>27</v>
      </c>
      <c r="AP10" t="s">
        <v>22</v>
      </c>
    </row>
    <row r="11" spans="3:42" ht="12.75">
      <c r="C11" t="s">
        <v>28</v>
      </c>
      <c r="D11" t="s">
        <v>29</v>
      </c>
      <c r="E11" t="s">
        <v>30</v>
      </c>
      <c r="F11" t="s">
        <v>31</v>
      </c>
      <c r="G11" t="s">
        <v>32</v>
      </c>
      <c r="J11" t="s">
        <v>33</v>
      </c>
      <c r="K11" t="s">
        <v>33</v>
      </c>
      <c r="L11" t="s">
        <v>33</v>
      </c>
      <c r="M11" t="s">
        <v>29</v>
      </c>
      <c r="N11" t="s">
        <v>30</v>
      </c>
      <c r="O11" t="s">
        <v>31</v>
      </c>
      <c r="P11" t="s">
        <v>32</v>
      </c>
      <c r="Q11" t="s">
        <v>29</v>
      </c>
      <c r="R11" t="s">
        <v>30</v>
      </c>
      <c r="S11" t="s">
        <v>31</v>
      </c>
      <c r="T11" t="s">
        <v>32</v>
      </c>
      <c r="U11" t="s">
        <v>29</v>
      </c>
      <c r="V11" t="s">
        <v>30</v>
      </c>
      <c r="W11" t="s">
        <v>31</v>
      </c>
      <c r="X11" t="s">
        <v>32</v>
      </c>
      <c r="Y11" t="s">
        <v>29</v>
      </c>
      <c r="Z11" t="s">
        <v>30</v>
      </c>
      <c r="AA11" t="s">
        <v>31</v>
      </c>
      <c r="AB11" t="s">
        <v>32</v>
      </c>
      <c r="AC11" t="s">
        <v>29</v>
      </c>
      <c r="AD11" t="s">
        <v>30</v>
      </c>
      <c r="AE11" t="s">
        <v>31</v>
      </c>
      <c r="AF11" t="s">
        <v>32</v>
      </c>
      <c r="AG11" t="s">
        <v>29</v>
      </c>
      <c r="AH11" t="s">
        <v>30</v>
      </c>
      <c r="AI11" t="s">
        <v>31</v>
      </c>
      <c r="AJ11" t="s">
        <v>32</v>
      </c>
      <c r="AK11" t="s">
        <v>33</v>
      </c>
      <c r="AL11" t="s">
        <v>33</v>
      </c>
      <c r="AM11" t="s">
        <v>33</v>
      </c>
      <c r="AN11" t="s">
        <v>33</v>
      </c>
      <c r="AO11" t="s">
        <v>33</v>
      </c>
      <c r="AP11" t="s">
        <v>33</v>
      </c>
    </row>
    <row r="12" spans="2:42" ht="12.75">
      <c r="B12" t="s">
        <v>34</v>
      </c>
      <c r="F12">
        <f>F13</f>
        <v>2.14</v>
      </c>
      <c r="J12">
        <f aca="true" t="shared" si="0" ref="J12:L13">J13</f>
        <v>28.0958</v>
      </c>
      <c r="K12">
        <f t="shared" si="0"/>
        <v>27.4708</v>
      </c>
      <c r="L12">
        <f t="shared" si="0"/>
        <v>0.53</v>
      </c>
      <c r="O12">
        <f>O13+O27</f>
        <v>0.3</v>
      </c>
      <c r="W12">
        <f>W13+W27</f>
        <v>1.5</v>
      </c>
      <c r="AE12">
        <f>AE13+AE27</f>
        <v>0.34</v>
      </c>
      <c r="AI12">
        <f>AI13+AI27</f>
        <v>2.14</v>
      </c>
      <c r="AK12">
        <f aca="true" t="shared" si="1" ref="AK12:AP12">AK13+AK27</f>
        <v>2.74</v>
      </c>
      <c r="AL12">
        <f t="shared" si="1"/>
        <v>3.1</v>
      </c>
      <c r="AM12">
        <f t="shared" si="1"/>
        <v>4.25</v>
      </c>
      <c r="AN12">
        <f t="shared" si="1"/>
        <v>5.42</v>
      </c>
      <c r="AO12">
        <f t="shared" si="1"/>
        <v>7.77</v>
      </c>
      <c r="AP12">
        <f t="shared" si="1"/>
        <v>23.28</v>
      </c>
    </row>
    <row r="13" spans="1:42" ht="12.75">
      <c r="A13" t="s">
        <v>35</v>
      </c>
      <c r="B13" t="s">
        <v>36</v>
      </c>
      <c r="F13">
        <f>F14</f>
        <v>2.14</v>
      </c>
      <c r="J13">
        <f t="shared" si="0"/>
        <v>28.0958</v>
      </c>
      <c r="K13">
        <f t="shared" si="0"/>
        <v>27.4708</v>
      </c>
      <c r="L13">
        <f t="shared" si="0"/>
        <v>0.53</v>
      </c>
      <c r="O13">
        <f>O14+O24+O25+O26</f>
        <v>0.3</v>
      </c>
      <c r="W13">
        <f>W14+W24+W25+W26</f>
        <v>1.5</v>
      </c>
      <c r="AE13">
        <f>AE14+AE24+AE25+AE26</f>
        <v>0.34</v>
      </c>
      <c r="AI13">
        <f>AI14+AI24+AI25+AI26</f>
        <v>2.14</v>
      </c>
      <c r="AK13">
        <f aca="true" t="shared" si="2" ref="AK13:AP13">AK14+AK24+AK25+AK26</f>
        <v>2.74</v>
      </c>
      <c r="AL13">
        <f t="shared" si="2"/>
        <v>3.1</v>
      </c>
      <c r="AM13">
        <f t="shared" si="2"/>
        <v>4.25</v>
      </c>
      <c r="AN13">
        <f t="shared" si="2"/>
        <v>5.42</v>
      </c>
      <c r="AO13">
        <f t="shared" si="2"/>
        <v>7.77</v>
      </c>
      <c r="AP13">
        <f t="shared" si="2"/>
        <v>23.28</v>
      </c>
    </row>
    <row r="14" spans="1:42" ht="12.75">
      <c r="A14" t="s">
        <v>37</v>
      </c>
      <c r="B14" t="s">
        <v>38</v>
      </c>
      <c r="F14">
        <f>SUM(F15:F23)</f>
        <v>2.14</v>
      </c>
      <c r="J14">
        <f>SUM(J15:J23)</f>
        <v>28.0958</v>
      </c>
      <c r="K14">
        <f>SUM(K15:K23)</f>
        <v>27.4708</v>
      </c>
      <c r="L14">
        <f>L15</f>
        <v>0.53</v>
      </c>
      <c r="O14">
        <f>SUM(O15:O23)</f>
        <v>0.3</v>
      </c>
      <c r="W14">
        <f>SUM(W15:W23)</f>
        <v>1.5</v>
      </c>
      <c r="AE14">
        <f>SUM(AE15:AE23)</f>
        <v>0.34</v>
      </c>
      <c r="AI14">
        <f>SUM(AI15:AI23)</f>
        <v>2.14</v>
      </c>
      <c r="AK14">
        <f>SUM(AK15:AK23)</f>
        <v>2.74</v>
      </c>
      <c r="AL14">
        <f>SUM(AL15:AL23)</f>
        <v>3.1</v>
      </c>
      <c r="AM14">
        <f>SUM(AM15:AM23)</f>
        <v>4.25</v>
      </c>
      <c r="AN14">
        <f>SUM(AN15:AN23)</f>
        <v>5.42</v>
      </c>
      <c r="AO14">
        <f>SUM(AO15:AO23)</f>
        <v>7.77</v>
      </c>
      <c r="AP14">
        <f>SUM(AK14:AO14)</f>
        <v>23.28</v>
      </c>
    </row>
    <row r="15" spans="1:42" ht="12.75">
      <c r="A15" t="s">
        <v>39</v>
      </c>
      <c r="B15" t="s">
        <v>40</v>
      </c>
      <c r="C15" t="s">
        <v>41</v>
      </c>
      <c r="H15">
        <v>2016</v>
      </c>
      <c r="I15">
        <v>2017</v>
      </c>
      <c r="J15">
        <v>1.357</v>
      </c>
      <c r="K15">
        <v>0.732</v>
      </c>
      <c r="L15">
        <v>0.53</v>
      </c>
      <c r="AK15">
        <v>0.62</v>
      </c>
      <c r="AP15">
        <f>SUM(AK15:AO15)</f>
        <v>0.62</v>
      </c>
    </row>
    <row r="16" spans="1:42" ht="12.75">
      <c r="A16" t="s">
        <v>42</v>
      </c>
      <c r="B16" t="s">
        <v>43</v>
      </c>
      <c r="C16" t="s">
        <v>41</v>
      </c>
      <c r="H16">
        <v>2017</v>
      </c>
      <c r="I16">
        <v>2017</v>
      </c>
      <c r="J16">
        <f aca="true" t="shared" si="3" ref="J16:J23">AP16*1.18</f>
        <v>1.0856</v>
      </c>
      <c r="K16">
        <f>J16</f>
        <v>1.0856</v>
      </c>
      <c r="AK16">
        <v>0.92</v>
      </c>
      <c r="AP16">
        <f aca="true" t="shared" si="4" ref="AP16:AP23">SUM(AK16:AO16)</f>
        <v>0.92</v>
      </c>
    </row>
    <row r="17" spans="1:42" ht="12.75">
      <c r="A17" t="s">
        <v>44</v>
      </c>
      <c r="B17" t="s">
        <v>45</v>
      </c>
      <c r="C17" t="s">
        <v>41</v>
      </c>
      <c r="F17">
        <v>1.5</v>
      </c>
      <c r="H17">
        <v>2018</v>
      </c>
      <c r="I17">
        <v>2019</v>
      </c>
      <c r="J17">
        <f t="shared" si="3"/>
        <v>4.9559999999999995</v>
      </c>
      <c r="K17">
        <f aca="true" t="shared" si="5" ref="K17:K23">J17</f>
        <v>4.9559999999999995</v>
      </c>
      <c r="W17">
        <v>1.5</v>
      </c>
      <c r="AI17">
        <v>1.5</v>
      </c>
      <c r="AL17">
        <v>3.1</v>
      </c>
      <c r="AM17">
        <v>1.1</v>
      </c>
      <c r="AP17">
        <f t="shared" si="4"/>
        <v>4.2</v>
      </c>
    </row>
    <row r="18" spans="1:42" ht="12.75">
      <c r="A18" t="s">
        <v>46</v>
      </c>
      <c r="B18" t="s">
        <v>47</v>
      </c>
      <c r="C18" t="s">
        <v>41</v>
      </c>
      <c r="H18">
        <v>2019</v>
      </c>
      <c r="I18">
        <v>2021</v>
      </c>
      <c r="J18">
        <f t="shared" si="3"/>
        <v>12.6732</v>
      </c>
      <c r="K18">
        <f t="shared" si="5"/>
        <v>12.6732</v>
      </c>
      <c r="AM18">
        <v>3.15</v>
      </c>
      <c r="AN18">
        <v>5.24</v>
      </c>
      <c r="AO18">
        <v>2.35</v>
      </c>
      <c r="AP18">
        <f t="shared" si="4"/>
        <v>10.74</v>
      </c>
    </row>
    <row r="19" spans="1:42" ht="12.75">
      <c r="A19" t="s">
        <v>48</v>
      </c>
      <c r="B19" t="s">
        <v>49</v>
      </c>
      <c r="C19" t="s">
        <v>41</v>
      </c>
      <c r="F19">
        <v>0.34</v>
      </c>
      <c r="H19">
        <v>2021</v>
      </c>
      <c r="I19">
        <v>2021</v>
      </c>
      <c r="J19">
        <f t="shared" si="3"/>
        <v>1.6755999999999998</v>
      </c>
      <c r="K19">
        <f t="shared" si="5"/>
        <v>1.6755999999999998</v>
      </c>
      <c r="AE19">
        <v>0.34</v>
      </c>
      <c r="AI19">
        <v>0.34</v>
      </c>
      <c r="AO19">
        <f>0.85+0.12+0.45</f>
        <v>1.42</v>
      </c>
      <c r="AP19">
        <f t="shared" si="4"/>
        <v>1.42</v>
      </c>
    </row>
    <row r="20" spans="1:42" ht="12.75">
      <c r="A20" t="s">
        <v>50</v>
      </c>
      <c r="B20" t="s">
        <v>51</v>
      </c>
      <c r="C20" t="s">
        <v>41</v>
      </c>
      <c r="H20">
        <v>2021</v>
      </c>
      <c r="I20">
        <v>2021</v>
      </c>
      <c r="J20">
        <f t="shared" si="3"/>
        <v>0.236</v>
      </c>
      <c r="K20">
        <f t="shared" si="5"/>
        <v>0.236</v>
      </c>
      <c r="AO20">
        <v>0.2</v>
      </c>
      <c r="AP20">
        <f t="shared" si="4"/>
        <v>0.2</v>
      </c>
    </row>
    <row r="21" spans="1:42" ht="12.75">
      <c r="A21" t="s">
        <v>52</v>
      </c>
      <c r="B21" t="s">
        <v>53</v>
      </c>
      <c r="C21" t="s">
        <v>41</v>
      </c>
      <c r="H21">
        <v>2020</v>
      </c>
      <c r="I21">
        <v>2020</v>
      </c>
      <c r="J21">
        <f t="shared" si="3"/>
        <v>0.21239999999999998</v>
      </c>
      <c r="K21">
        <f t="shared" si="5"/>
        <v>0.21239999999999998</v>
      </c>
      <c r="AN21">
        <v>0.18</v>
      </c>
      <c r="AP21">
        <f t="shared" si="4"/>
        <v>0.18</v>
      </c>
    </row>
    <row r="22" spans="1:42" ht="12.75">
      <c r="A22" t="s">
        <v>54</v>
      </c>
      <c r="B22" t="s">
        <v>55</v>
      </c>
      <c r="C22" t="s">
        <v>41</v>
      </c>
      <c r="H22">
        <v>2021</v>
      </c>
      <c r="I22">
        <v>2021</v>
      </c>
      <c r="J22">
        <f t="shared" si="3"/>
        <v>4.484</v>
      </c>
      <c r="K22">
        <f t="shared" si="5"/>
        <v>4.484</v>
      </c>
      <c r="AO22">
        <v>3.8</v>
      </c>
      <c r="AP22">
        <f t="shared" si="4"/>
        <v>3.8</v>
      </c>
    </row>
    <row r="23" spans="1:42" ht="12.75">
      <c r="A23" t="s">
        <v>56</v>
      </c>
      <c r="B23" t="s">
        <v>57</v>
      </c>
      <c r="C23" t="s">
        <v>41</v>
      </c>
      <c r="F23">
        <v>0.3</v>
      </c>
      <c r="H23">
        <v>2017</v>
      </c>
      <c r="I23">
        <v>2017</v>
      </c>
      <c r="J23">
        <f t="shared" si="3"/>
        <v>1.416</v>
      </c>
      <c r="K23">
        <f t="shared" si="5"/>
        <v>1.416</v>
      </c>
      <c r="O23">
        <v>0.3</v>
      </c>
      <c r="AI23">
        <v>0.3</v>
      </c>
      <c r="AK23">
        <v>1.2</v>
      </c>
      <c r="AP23">
        <f t="shared" si="4"/>
        <v>1.2</v>
      </c>
    </row>
    <row r="24" spans="1:2" ht="12.75">
      <c r="A24" t="s">
        <v>58</v>
      </c>
      <c r="B24" t="s">
        <v>59</v>
      </c>
    </row>
    <row r="25" spans="1:2" ht="12.75">
      <c r="A25" t="s">
        <v>60</v>
      </c>
      <c r="B25" t="s">
        <v>61</v>
      </c>
    </row>
    <row r="26" spans="1:2" ht="12.75">
      <c r="A26" t="s">
        <v>62</v>
      </c>
      <c r="B26" t="s">
        <v>63</v>
      </c>
    </row>
    <row r="27" spans="1:2" ht="12.75">
      <c r="A27">
        <v>2</v>
      </c>
      <c r="B27" t="s">
        <v>64</v>
      </c>
    </row>
    <row r="28" spans="1:2" ht="12.75">
      <c r="A28" t="s">
        <v>65</v>
      </c>
      <c r="B28" t="s">
        <v>38</v>
      </c>
    </row>
    <row r="29" spans="1:2" ht="12.75">
      <c r="A29" t="s">
        <v>66</v>
      </c>
      <c r="B29" t="s">
        <v>67</v>
      </c>
    </row>
    <row r="30" ht="12.75">
      <c r="A30" t="s">
        <v>68</v>
      </c>
    </row>
    <row r="31" ht="12.75">
      <c r="B31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00390625" defaultRowHeight="12.75"/>
  <sheetData>
    <row r="2" ht="12.75">
      <c r="B2" t="s">
        <v>70</v>
      </c>
    </row>
    <row r="4" spans="2:3" ht="12.75">
      <c r="B4" t="s">
        <v>71</v>
      </c>
      <c r="C4" t="s">
        <v>72</v>
      </c>
    </row>
    <row r="5" spans="3:7" ht="12.75">
      <c r="C5">
        <v>2017</v>
      </c>
      <c r="D5">
        <v>2018</v>
      </c>
      <c r="E5">
        <v>2019</v>
      </c>
      <c r="F5">
        <v>2020</v>
      </c>
      <c r="G5">
        <v>2021</v>
      </c>
    </row>
    <row r="6" spans="2:7" ht="12.75">
      <c r="B6" t="s">
        <v>73</v>
      </c>
      <c r="C6">
        <f>0.98*(1-0.05)</f>
        <v>0.9309999999999999</v>
      </c>
      <c r="D6">
        <f>C6*(1-0.05)</f>
        <v>0.8844499999999998</v>
      </c>
      <c r="E6">
        <f>D6*(1-0.06)</f>
        <v>0.8313829999999998</v>
      </c>
      <c r="F6">
        <f>E6*(1-0.05)</f>
        <v>0.7898138499999997</v>
      </c>
      <c r="G6">
        <f>F6*(1-0.08)</f>
        <v>0.7266287419999997</v>
      </c>
    </row>
    <row r="7" spans="2:7" ht="12.75">
      <c r="B7" t="s">
        <v>74</v>
      </c>
      <c r="C7">
        <v>1</v>
      </c>
      <c r="D7">
        <v>1</v>
      </c>
      <c r="E7">
        <v>1</v>
      </c>
      <c r="F7">
        <v>1</v>
      </c>
      <c r="G7">
        <v>1</v>
      </c>
    </row>
    <row r="8" spans="2:7" ht="12.75">
      <c r="B8" t="s">
        <v>75</v>
      </c>
      <c r="C8">
        <v>0.8975</v>
      </c>
      <c r="D8">
        <v>0.8975</v>
      </c>
      <c r="E8">
        <v>0.8975</v>
      </c>
      <c r="F8">
        <v>0.8975</v>
      </c>
      <c r="G8">
        <v>0.8975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I29"/>
  <sheetViews>
    <sheetView workbookViewId="0" topLeftCell="A1">
      <selection activeCell="A1" sqref="A1"/>
    </sheetView>
  </sheetViews>
  <sheetFormatPr defaultColWidth="9.00390625" defaultRowHeight="12.75"/>
  <sheetData>
    <row r="4" ht="12.75">
      <c r="A4" t="s">
        <v>76</v>
      </c>
    </row>
    <row r="5" ht="12.75">
      <c r="AH5" t="s">
        <v>77</v>
      </c>
    </row>
    <row r="6" spans="1:16" ht="12.75">
      <c r="A6" t="s">
        <v>78</v>
      </c>
      <c r="B6" t="s">
        <v>79</v>
      </c>
      <c r="C6" t="s">
        <v>15</v>
      </c>
      <c r="I6" t="s">
        <v>80</v>
      </c>
      <c r="O6" t="s">
        <v>81</v>
      </c>
      <c r="P6" t="s">
        <v>82</v>
      </c>
    </row>
    <row r="7" spans="16:35" ht="12.75">
      <c r="P7">
        <v>2017</v>
      </c>
      <c r="U7" t="s">
        <v>18</v>
      </c>
      <c r="V7" t="s">
        <v>19</v>
      </c>
      <c r="W7" t="s">
        <v>20</v>
      </c>
      <c r="X7" t="s">
        <v>21</v>
      </c>
      <c r="Y7" t="s">
        <v>22</v>
      </c>
      <c r="Z7" t="s">
        <v>17</v>
      </c>
      <c r="AE7" t="s">
        <v>18</v>
      </c>
      <c r="AF7" t="s">
        <v>19</v>
      </c>
      <c r="AG7" t="s">
        <v>20</v>
      </c>
      <c r="AH7" t="s">
        <v>21</v>
      </c>
      <c r="AI7" t="s">
        <v>22</v>
      </c>
    </row>
    <row r="8" spans="3:30" ht="12.75">
      <c r="C8" t="s">
        <v>83</v>
      </c>
      <c r="I8" t="s">
        <v>83</v>
      </c>
      <c r="P8" t="s">
        <v>84</v>
      </c>
      <c r="Q8" t="s">
        <v>85</v>
      </c>
      <c r="R8" t="s">
        <v>86</v>
      </c>
      <c r="S8" t="s">
        <v>87</v>
      </c>
      <c r="T8" t="s">
        <v>22</v>
      </c>
      <c r="Z8" t="s">
        <v>84</v>
      </c>
      <c r="AA8" t="s">
        <v>85</v>
      </c>
      <c r="AB8" t="s">
        <v>86</v>
      </c>
      <c r="AC8" t="s">
        <v>87</v>
      </c>
      <c r="AD8" t="s">
        <v>22</v>
      </c>
    </row>
    <row r="9" spans="3:26" ht="12.75">
      <c r="C9">
        <v>2017</v>
      </c>
      <c r="D9">
        <v>2018</v>
      </c>
      <c r="E9">
        <v>2019</v>
      </c>
      <c r="F9">
        <v>2020</v>
      </c>
      <c r="G9">
        <v>2021</v>
      </c>
      <c r="H9" t="s">
        <v>22</v>
      </c>
      <c r="I9">
        <v>2017</v>
      </c>
      <c r="J9">
        <v>2018</v>
      </c>
      <c r="K9">
        <v>2019</v>
      </c>
      <c r="L9">
        <v>2020</v>
      </c>
      <c r="M9">
        <v>2021</v>
      </c>
      <c r="N9" t="s">
        <v>22</v>
      </c>
      <c r="O9" t="s">
        <v>88</v>
      </c>
      <c r="P9" t="s">
        <v>89</v>
      </c>
      <c r="Z9" t="s">
        <v>88</v>
      </c>
    </row>
    <row r="10" spans="2:35" ht="12.75">
      <c r="B10" t="s">
        <v>34</v>
      </c>
      <c r="C10" t="str">
        <f>C11</f>
        <v>0,3 км</v>
      </c>
      <c r="E10" t="str">
        <f>E11</f>
        <v>1,5 км</v>
      </c>
      <c r="G10" t="str">
        <f>G11</f>
        <v>0,34 км</v>
      </c>
      <c r="O10">
        <f>O11</f>
        <v>23.810000000000002</v>
      </c>
      <c r="S10" t="str">
        <f>S11</f>
        <v>0,3 км</v>
      </c>
      <c r="T10" t="str">
        <f>T11</f>
        <v>0,3 км</v>
      </c>
      <c r="V10" t="s">
        <v>90</v>
      </c>
      <c r="X10" t="s">
        <v>91</v>
      </c>
      <c r="AC10">
        <f aca="true" t="shared" si="0" ref="AC10:AH10">AC11+AC24</f>
        <v>2.74</v>
      </c>
      <c r="AD10">
        <f t="shared" si="0"/>
        <v>2.74</v>
      </c>
      <c r="AE10">
        <f t="shared" si="0"/>
        <v>3.1</v>
      </c>
      <c r="AF10">
        <f t="shared" si="0"/>
        <v>4.25</v>
      </c>
      <c r="AG10">
        <f t="shared" si="0"/>
        <v>5.42</v>
      </c>
      <c r="AH10">
        <f t="shared" si="0"/>
        <v>7.77</v>
      </c>
      <c r="AI10">
        <f>AI11+AI24</f>
        <v>23.279999999999998</v>
      </c>
    </row>
    <row r="11" spans="1:35" ht="12.75">
      <c r="A11" t="s">
        <v>35</v>
      </c>
      <c r="B11" t="s">
        <v>36</v>
      </c>
      <c r="C11" t="str">
        <f>C12</f>
        <v>0,3 км</v>
      </c>
      <c r="E11" t="str">
        <f>E12</f>
        <v>1,5 км</v>
      </c>
      <c r="G11" t="str">
        <f>G12</f>
        <v>0,34 км</v>
      </c>
      <c r="O11">
        <f>O12</f>
        <v>23.810000000000002</v>
      </c>
      <c r="S11" t="str">
        <f>S12</f>
        <v>0,3 км</v>
      </c>
      <c r="T11" t="str">
        <f>T12</f>
        <v>0,3 км</v>
      </c>
      <c r="V11" t="s">
        <v>90</v>
      </c>
      <c r="X11" t="s">
        <v>91</v>
      </c>
      <c r="AC11">
        <f aca="true" t="shared" si="1" ref="AC11:AH11">AC12</f>
        <v>2.74</v>
      </c>
      <c r="AD11">
        <f t="shared" si="1"/>
        <v>2.74</v>
      </c>
      <c r="AE11">
        <f t="shared" si="1"/>
        <v>3.1</v>
      </c>
      <c r="AF11">
        <f t="shared" si="1"/>
        <v>4.25</v>
      </c>
      <c r="AG11">
        <f t="shared" si="1"/>
        <v>5.42</v>
      </c>
      <c r="AH11">
        <f t="shared" si="1"/>
        <v>7.77</v>
      </c>
      <c r="AI11">
        <f>AI12</f>
        <v>23.279999999999998</v>
      </c>
    </row>
    <row r="12" spans="1:35" ht="12.75">
      <c r="A12" t="s">
        <v>37</v>
      </c>
      <c r="B12" t="s">
        <v>38</v>
      </c>
      <c r="C12" t="str">
        <f>C21</f>
        <v>0,3 км</v>
      </c>
      <c r="E12" t="str">
        <f>E15</f>
        <v>1,5 км</v>
      </c>
      <c r="G12" t="str">
        <f>G17</f>
        <v>0,34 км</v>
      </c>
      <c r="O12">
        <f>SUM(O13:O21)</f>
        <v>23.810000000000002</v>
      </c>
      <c r="S12" t="str">
        <f>S21</f>
        <v>0,3 км</v>
      </c>
      <c r="T12" t="str">
        <f>T21</f>
        <v>0,3 км</v>
      </c>
      <c r="V12" t="s">
        <v>90</v>
      </c>
      <c r="X12" t="s">
        <v>91</v>
      </c>
      <c r="AC12">
        <f>SUM(AC13:AC21)</f>
        <v>2.74</v>
      </c>
      <c r="AD12">
        <f aca="true" t="shared" si="2" ref="AD12:AI12">SUM(AD13:AD21)</f>
        <v>2.74</v>
      </c>
      <c r="AE12">
        <f t="shared" si="2"/>
        <v>3.1</v>
      </c>
      <c r="AF12">
        <f t="shared" si="2"/>
        <v>4.25</v>
      </c>
      <c r="AG12">
        <f t="shared" si="2"/>
        <v>5.42</v>
      </c>
      <c r="AH12">
        <f t="shared" si="2"/>
        <v>7.77</v>
      </c>
      <c r="AI12">
        <f t="shared" si="2"/>
        <v>23.279999999999998</v>
      </c>
    </row>
    <row r="13" spans="1:35" ht="12.75">
      <c r="A13" t="s">
        <v>39</v>
      </c>
      <c r="B13" t="s">
        <v>40</v>
      </c>
      <c r="O13">
        <f>1.357/1.18</f>
        <v>1.1500000000000001</v>
      </c>
      <c r="AC13">
        <f>AD13</f>
        <v>0.62</v>
      </c>
      <c r="AD13">
        <v>0.62</v>
      </c>
      <c r="AI13">
        <v>0.62</v>
      </c>
    </row>
    <row r="14" spans="1:35" ht="12.75">
      <c r="A14" t="s">
        <v>42</v>
      </c>
      <c r="B14" t="s">
        <v>43</v>
      </c>
      <c r="O14">
        <f>1.0856/1.18</f>
        <v>0.9199999999999999</v>
      </c>
      <c r="AC14">
        <f>AD14</f>
        <v>0.92</v>
      </c>
      <c r="AD14">
        <v>0.92</v>
      </c>
      <c r="AI14">
        <v>0.92</v>
      </c>
    </row>
    <row r="15" spans="1:35" ht="12.75">
      <c r="A15" t="s">
        <v>44</v>
      </c>
      <c r="B15" t="s">
        <v>45</v>
      </c>
      <c r="E15" t="s">
        <v>90</v>
      </c>
      <c r="O15">
        <f>4.956/1.18</f>
        <v>4.2</v>
      </c>
      <c r="V15" t="s">
        <v>90</v>
      </c>
      <c r="AE15">
        <v>3.1</v>
      </c>
      <c r="AF15">
        <v>1.1</v>
      </c>
      <c r="AI15">
        <v>4.2</v>
      </c>
    </row>
    <row r="16" spans="1:35" ht="12.75">
      <c r="A16" t="s">
        <v>46</v>
      </c>
      <c r="B16" t="s">
        <v>47</v>
      </c>
      <c r="O16">
        <f>12.6732/1.18</f>
        <v>10.74</v>
      </c>
      <c r="AF16">
        <v>3.15</v>
      </c>
      <c r="AG16">
        <v>5.24</v>
      </c>
      <c r="AH16">
        <v>2.35</v>
      </c>
      <c r="AI16">
        <v>10.74</v>
      </c>
    </row>
    <row r="17" spans="1:35" ht="12.75">
      <c r="A17" t="s">
        <v>48</v>
      </c>
      <c r="B17" t="s">
        <v>49</v>
      </c>
      <c r="G17" t="s">
        <v>91</v>
      </c>
      <c r="O17">
        <f>1.6756/1.18</f>
        <v>1.4200000000000002</v>
      </c>
      <c r="X17" t="s">
        <v>91</v>
      </c>
      <c r="AH17">
        <v>1.42</v>
      </c>
      <c r="AI17">
        <v>1.42</v>
      </c>
    </row>
    <row r="18" spans="1:35" ht="12.75">
      <c r="A18" t="s">
        <v>50</v>
      </c>
      <c r="B18" t="s">
        <v>51</v>
      </c>
      <c r="O18">
        <f>0.236/1.18</f>
        <v>0.2</v>
      </c>
      <c r="AH18">
        <v>0.2</v>
      </c>
      <c r="AI18">
        <v>0.2</v>
      </c>
    </row>
    <row r="19" spans="1:35" ht="12.75">
      <c r="A19" t="s">
        <v>52</v>
      </c>
      <c r="B19" t="s">
        <v>53</v>
      </c>
      <c r="O19">
        <f>0.2124/1.18</f>
        <v>0.18000000000000002</v>
      </c>
      <c r="AG19">
        <v>0.18</v>
      </c>
      <c r="AI19">
        <v>0.18</v>
      </c>
    </row>
    <row r="20" spans="1:35" ht="12.75">
      <c r="A20" t="s">
        <v>54</v>
      </c>
      <c r="B20" t="s">
        <v>55</v>
      </c>
      <c r="O20">
        <f>4.484/1.18</f>
        <v>3.8000000000000003</v>
      </c>
      <c r="AH20">
        <v>3.8</v>
      </c>
      <c r="AI20">
        <v>3.8</v>
      </c>
    </row>
    <row r="21" spans="1:35" ht="12.75">
      <c r="A21" t="s">
        <v>56</v>
      </c>
      <c r="B21" t="s">
        <v>57</v>
      </c>
      <c r="C21" t="s">
        <v>92</v>
      </c>
      <c r="O21">
        <f>1.416/1.18</f>
        <v>1.2</v>
      </c>
      <c r="S21" t="s">
        <v>92</v>
      </c>
      <c r="T21" t="str">
        <f>S21</f>
        <v>0,3 км</v>
      </c>
      <c r="AC21">
        <f>AD21</f>
        <v>1.2</v>
      </c>
      <c r="AD21">
        <v>1.2</v>
      </c>
      <c r="AI21">
        <v>1.2</v>
      </c>
    </row>
    <row r="22" spans="1:2" ht="12.75">
      <c r="A22" t="s">
        <v>58</v>
      </c>
      <c r="B22" t="s">
        <v>59</v>
      </c>
    </row>
    <row r="23" spans="1:2" ht="12.75">
      <c r="A23" t="s">
        <v>60</v>
      </c>
      <c r="B23" t="s">
        <v>61</v>
      </c>
    </row>
    <row r="24" spans="1:2" ht="12.75">
      <c r="A24" t="s">
        <v>62</v>
      </c>
      <c r="B24" t="s">
        <v>63</v>
      </c>
    </row>
    <row r="25" spans="1:2" ht="12.75">
      <c r="A25">
        <v>2</v>
      </c>
      <c r="B25" t="s">
        <v>64</v>
      </c>
    </row>
    <row r="26" spans="1:2" ht="12.75">
      <c r="A26" t="s">
        <v>65</v>
      </c>
      <c r="B26" t="s">
        <v>38</v>
      </c>
    </row>
    <row r="27" spans="1:2" ht="12.75">
      <c r="A27" t="s">
        <v>66</v>
      </c>
      <c r="B27" t="s">
        <v>67</v>
      </c>
    </row>
    <row r="28" ht="12.75">
      <c r="A28" t="s">
        <v>68</v>
      </c>
    </row>
    <row r="29" ht="12.75">
      <c r="B29" t="s">
        <v>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9.00390625" defaultRowHeight="12.75"/>
  <sheetData>
    <row r="2" ht="12.75">
      <c r="A2" t="s">
        <v>93</v>
      </c>
    </row>
    <row r="4" ht="12.75">
      <c r="H4" t="s">
        <v>94</v>
      </c>
    </row>
    <row r="5" spans="1:8" ht="12.75">
      <c r="A5" t="s">
        <v>78</v>
      </c>
      <c r="B5" t="s">
        <v>95</v>
      </c>
      <c r="C5" t="s">
        <v>96</v>
      </c>
      <c r="D5" t="s">
        <v>97</v>
      </c>
      <c r="E5" t="s">
        <v>98</v>
      </c>
      <c r="F5" t="s">
        <v>99</v>
      </c>
      <c r="G5" t="s">
        <v>100</v>
      </c>
      <c r="H5" t="s">
        <v>22</v>
      </c>
    </row>
    <row r="6" spans="1:8" ht="12.75">
      <c r="A6" t="s">
        <v>101</v>
      </c>
      <c r="B6" t="s">
        <v>102</v>
      </c>
      <c r="C6">
        <f>C7</f>
        <v>2.5</v>
      </c>
      <c r="D6">
        <f aca="true" t="shared" si="0" ref="D6:G7">D7</f>
        <v>3</v>
      </c>
      <c r="E6">
        <f t="shared" si="0"/>
        <v>3.5999999999999996</v>
      </c>
      <c r="F6">
        <f t="shared" si="0"/>
        <v>4.319999999999999</v>
      </c>
      <c r="G6">
        <f t="shared" si="0"/>
        <v>5.183999999999999</v>
      </c>
      <c r="H6">
        <f aca="true" t="shared" si="1" ref="H6:H29">SUM(C6:G6)</f>
        <v>18.604</v>
      </c>
    </row>
    <row r="7" spans="1:8" ht="12.75">
      <c r="A7" t="s">
        <v>103</v>
      </c>
      <c r="B7" t="s">
        <v>104</v>
      </c>
      <c r="C7">
        <f>C8</f>
        <v>2.5</v>
      </c>
      <c r="D7">
        <f t="shared" si="0"/>
        <v>3</v>
      </c>
      <c r="E7">
        <f t="shared" si="0"/>
        <v>3.5999999999999996</v>
      </c>
      <c r="F7">
        <f t="shared" si="0"/>
        <v>4.319999999999999</v>
      </c>
      <c r="G7">
        <f t="shared" si="0"/>
        <v>5.183999999999999</v>
      </c>
      <c r="H7">
        <f t="shared" si="1"/>
        <v>18.604</v>
      </c>
    </row>
    <row r="8" spans="1:8" ht="12.75">
      <c r="A8" t="s">
        <v>105</v>
      </c>
      <c r="B8" t="s">
        <v>106</v>
      </c>
      <c r="C8">
        <v>2.5</v>
      </c>
      <c r="D8">
        <f>C8*1.2</f>
        <v>3</v>
      </c>
      <c r="E8">
        <f>D8*1.2</f>
        <v>3.5999999999999996</v>
      </c>
      <c r="F8">
        <f>E8*1.2</f>
        <v>4.319999999999999</v>
      </c>
      <c r="G8">
        <f>F8*1.2</f>
        <v>5.183999999999999</v>
      </c>
      <c r="H8">
        <f t="shared" si="1"/>
        <v>18.604</v>
      </c>
    </row>
    <row r="9" spans="1:8" ht="12.75">
      <c r="A9" t="s">
        <v>107</v>
      </c>
      <c r="B9" t="s">
        <v>108</v>
      </c>
      <c r="H9">
        <f t="shared" si="1"/>
        <v>0</v>
      </c>
    </row>
    <row r="10" spans="1:8" ht="12.75">
      <c r="A10" t="s">
        <v>109</v>
      </c>
      <c r="B10" t="s">
        <v>110</v>
      </c>
      <c r="H10">
        <f t="shared" si="1"/>
        <v>0</v>
      </c>
    </row>
    <row r="11" spans="1:8" ht="12.75">
      <c r="A11" t="s">
        <v>111</v>
      </c>
      <c r="B11" t="s">
        <v>112</v>
      </c>
      <c r="H11">
        <f t="shared" si="1"/>
        <v>0</v>
      </c>
    </row>
    <row r="12" spans="1:8" ht="12.75">
      <c r="A12" t="s">
        <v>113</v>
      </c>
      <c r="B12" t="s">
        <v>114</v>
      </c>
      <c r="H12">
        <f t="shared" si="1"/>
        <v>0</v>
      </c>
    </row>
    <row r="13" spans="1:8" ht="12.75">
      <c r="A13" t="s">
        <v>115</v>
      </c>
      <c r="B13" t="s">
        <v>116</v>
      </c>
      <c r="H13">
        <f t="shared" si="1"/>
        <v>0</v>
      </c>
    </row>
    <row r="14" spans="1:8" ht="12.75">
      <c r="A14" t="s">
        <v>117</v>
      </c>
      <c r="B14" t="s">
        <v>118</v>
      </c>
      <c r="H14">
        <f t="shared" si="1"/>
        <v>0</v>
      </c>
    </row>
    <row r="15" spans="1:8" ht="12.75">
      <c r="A15" t="s">
        <v>119</v>
      </c>
      <c r="B15" t="s">
        <v>120</v>
      </c>
      <c r="H15">
        <f t="shared" si="1"/>
        <v>0</v>
      </c>
    </row>
    <row r="16" spans="1:8" ht="12.75">
      <c r="A16" t="s">
        <v>121</v>
      </c>
      <c r="B16" t="s">
        <v>122</v>
      </c>
      <c r="H16">
        <f t="shared" si="1"/>
        <v>0</v>
      </c>
    </row>
    <row r="17" spans="1:8" ht="12.75">
      <c r="A17" t="s">
        <v>123</v>
      </c>
      <c r="B17" t="s">
        <v>124</v>
      </c>
      <c r="H17">
        <f t="shared" si="1"/>
        <v>0</v>
      </c>
    </row>
    <row r="18" spans="1:8" ht="12.75">
      <c r="A18" t="s">
        <v>125</v>
      </c>
      <c r="B18" t="s">
        <v>126</v>
      </c>
      <c r="H18">
        <f t="shared" si="1"/>
        <v>0</v>
      </c>
    </row>
    <row r="19" spans="1:8" ht="12.75">
      <c r="A19" t="s">
        <v>127</v>
      </c>
      <c r="B19" t="s">
        <v>128</v>
      </c>
      <c r="H19">
        <f t="shared" si="1"/>
        <v>0</v>
      </c>
    </row>
    <row r="20" spans="1:8" ht="12.75">
      <c r="A20" t="s">
        <v>129</v>
      </c>
      <c r="B20" t="s">
        <v>130</v>
      </c>
      <c r="H20">
        <f t="shared" si="1"/>
        <v>0</v>
      </c>
    </row>
    <row r="21" spans="1:8" ht="12.75">
      <c r="A21" t="s">
        <v>131</v>
      </c>
      <c r="B21" t="s">
        <v>132</v>
      </c>
      <c r="H21">
        <f t="shared" si="1"/>
        <v>0</v>
      </c>
    </row>
    <row r="22" spans="1:8" ht="12.75">
      <c r="A22" t="s">
        <v>133</v>
      </c>
      <c r="B22" t="s">
        <v>134</v>
      </c>
      <c r="C22">
        <f>C23</f>
        <v>0.24</v>
      </c>
      <c r="D22">
        <f>D23</f>
        <v>0.1</v>
      </c>
      <c r="E22">
        <f>E23</f>
        <v>0.65</v>
      </c>
      <c r="F22">
        <f>F23</f>
        <v>1.1</v>
      </c>
      <c r="G22">
        <f>G23</f>
        <v>2.59</v>
      </c>
      <c r="H22">
        <f t="shared" si="1"/>
        <v>4.68</v>
      </c>
    </row>
    <row r="23" spans="1:8" ht="12.75">
      <c r="A23" t="s">
        <v>135</v>
      </c>
      <c r="B23" t="s">
        <v>136</v>
      </c>
      <c r="C23">
        <v>0.24</v>
      </c>
      <c r="D23">
        <v>0.1</v>
      </c>
      <c r="E23">
        <v>0.65</v>
      </c>
      <c r="F23">
        <v>1.1</v>
      </c>
      <c r="G23">
        <v>2.59</v>
      </c>
      <c r="H23">
        <f t="shared" si="1"/>
        <v>4.68</v>
      </c>
    </row>
    <row r="24" spans="1:8" ht="12.75">
      <c r="A24" t="s">
        <v>137</v>
      </c>
      <c r="B24" t="s">
        <v>138</v>
      </c>
      <c r="H24">
        <f t="shared" si="1"/>
        <v>0</v>
      </c>
    </row>
    <row r="25" spans="1:8" ht="12.75">
      <c r="A25" t="s">
        <v>139</v>
      </c>
      <c r="B25" t="s">
        <v>140</v>
      </c>
      <c r="H25">
        <f t="shared" si="1"/>
        <v>0</v>
      </c>
    </row>
    <row r="26" spans="1:8" ht="12.75">
      <c r="A26" t="s">
        <v>141</v>
      </c>
      <c r="B26" t="s">
        <v>142</v>
      </c>
      <c r="H26">
        <f t="shared" si="1"/>
        <v>0</v>
      </c>
    </row>
    <row r="27" spans="1:8" ht="12.75">
      <c r="A27" t="s">
        <v>143</v>
      </c>
      <c r="B27" t="s">
        <v>144</v>
      </c>
      <c r="H27">
        <f t="shared" si="1"/>
        <v>0</v>
      </c>
    </row>
    <row r="28" spans="1:8" ht="12.75">
      <c r="A28" t="s">
        <v>145</v>
      </c>
      <c r="B28" t="s">
        <v>146</v>
      </c>
      <c r="H28">
        <f t="shared" si="1"/>
        <v>0</v>
      </c>
    </row>
    <row r="29" spans="1:8" ht="12.75">
      <c r="A29" t="s">
        <v>147</v>
      </c>
      <c r="B29" t="s">
        <v>148</v>
      </c>
      <c r="H29">
        <f t="shared" si="1"/>
        <v>0</v>
      </c>
    </row>
    <row r="30" spans="2:8" ht="12.75">
      <c r="B30" t="s">
        <v>149</v>
      </c>
      <c r="C30">
        <f>C22+C6</f>
        <v>2.74</v>
      </c>
      <c r="D30">
        <f>D22+D6</f>
        <v>3.1</v>
      </c>
      <c r="E30">
        <f>E22+E6</f>
        <v>4.25</v>
      </c>
      <c r="F30">
        <f>F22+F6</f>
        <v>5.42</v>
      </c>
      <c r="G30">
        <f>G22+G6</f>
        <v>7.773999999999999</v>
      </c>
      <c r="H30">
        <f>SUM(C30:G30)</f>
        <v>23.284</v>
      </c>
    </row>
    <row r="31" ht="12.75">
      <c r="B31" t="s">
        <v>150</v>
      </c>
    </row>
    <row r="32" ht="12.75">
      <c r="B32" t="s">
        <v>151</v>
      </c>
    </row>
    <row r="33" ht="12.75">
      <c r="B33" t="s">
        <v>152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толстый</cp:lastModifiedBy>
  <dcterms:created xsi:type="dcterms:W3CDTF">2017-04-14T10:49:46Z</dcterms:created>
  <dcterms:modified xsi:type="dcterms:W3CDTF">2017-04-14T10:49:46Z</dcterms:modified>
  <cp:category/>
  <cp:version/>
  <cp:contentType/>
  <cp:contentStatus/>
</cp:coreProperties>
</file>